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udget - Tax Rate\CCC Budgets\FY2020\Website\"/>
    </mc:Choice>
  </mc:AlternateContent>
  <bookViews>
    <workbookView xWindow="0" yWindow="0" windowWidth="28800" windowHeight="12300"/>
  </bookViews>
  <sheets>
    <sheet name="Sheet1" sheetId="1" r:id="rId1"/>
  </sheets>
  <externalReferences>
    <externalReference r:id="rId2"/>
    <externalReference r:id="rId3"/>
  </externalReferences>
  <definedNames>
    <definedName name="_xlnm.Print_Titles" localSheetId="0">Sheet1!$1:$3</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4" i="1" l="1"/>
  <c r="C94" i="1"/>
  <c r="E76" i="1"/>
  <c r="E74" i="1"/>
  <c r="C74" i="1"/>
  <c r="C67" i="1"/>
  <c r="E67" i="1"/>
  <c r="E62" i="1"/>
  <c r="C62" i="1"/>
  <c r="C56" i="1"/>
  <c r="E56" i="1"/>
  <c r="E26" i="1"/>
  <c r="C10" i="1"/>
  <c r="C12" i="1"/>
  <c r="A9" i="1"/>
  <c r="A8" i="1"/>
  <c r="A7" i="1"/>
  <c r="E10" i="1"/>
  <c r="E12" i="1"/>
  <c r="A6" i="1"/>
  <c r="E82" i="1"/>
  <c r="E102" i="1"/>
  <c r="C26" i="1"/>
  <c r="C82" i="1"/>
  <c r="C102" i="1"/>
</calcChain>
</file>

<file path=xl/sharedStrings.xml><?xml version="1.0" encoding="utf-8"?>
<sst xmlns="http://schemas.openxmlformats.org/spreadsheetml/2006/main" count="91" uniqueCount="89">
  <si>
    <t>DESCRIPTION</t>
  </si>
  <si>
    <t>FY 2019
APPROVED BUDGET</t>
  </si>
  <si>
    <t>FY 2020
APPROVED BUDGET</t>
  </si>
  <si>
    <t>SOURCES</t>
  </si>
  <si>
    <t>Subtotal Revenue</t>
  </si>
  <si>
    <t>Contingency Reserve Carryforward</t>
  </si>
  <si>
    <t>Total Sources of Funds</t>
  </si>
  <si>
    <t>*Final contributions will be subject to provisions of the MSA, which requires the parties to collaborate to adequately fund the CCC, but leaves the amount of funding up to each parties’ discretion.  Each member contribution could be more or less than the budget, depending upon a variety of factors.</t>
  </si>
  <si>
    <t>USES</t>
  </si>
  <si>
    <t>Healthcare Delivery Services</t>
  </si>
  <si>
    <t>Primary Care</t>
  </si>
  <si>
    <t xml:space="preserve">            CommUnityCare </t>
  </si>
  <si>
    <t xml:space="preserve">            El Buen Samaritano</t>
  </si>
  <si>
    <t xml:space="preserve">            Lone Star Circle of Care</t>
  </si>
  <si>
    <t xml:space="preserve">            Peoples Community Clinic</t>
  </si>
  <si>
    <t xml:space="preserve">            Volunteer Clinic</t>
  </si>
  <si>
    <t xml:space="preserve">            UT School of Nursing</t>
  </si>
  <si>
    <t xml:space="preserve">            City of Austin EMS</t>
  </si>
  <si>
    <t xml:space="preserve">            Healthcare for the Homeless:  Pay for Success</t>
  </si>
  <si>
    <t>-</t>
  </si>
  <si>
    <t xml:space="preserve">            (Other Providers)</t>
  </si>
  <si>
    <t>Total Primary Care</t>
  </si>
  <si>
    <t>Specialty Care</t>
  </si>
  <si>
    <t xml:space="preserve">            Seton Healthcare Family Specialty</t>
  </si>
  <si>
    <t xml:space="preserve">            Palliative Care</t>
  </si>
  <si>
    <t xml:space="preserve">            Ophthalmology</t>
  </si>
  <si>
    <t xml:space="preserve">            Oncology Services</t>
  </si>
  <si>
    <t xml:space="preserve">            Complex Gynecology</t>
  </si>
  <si>
    <t xml:space="preserve">            Musculoskeletal</t>
  </si>
  <si>
    <t xml:space="preserve">            Cardiology</t>
  </si>
  <si>
    <t xml:space="preserve">            Physical Medicine and Rehabilitation</t>
  </si>
  <si>
    <t xml:space="preserve">            ENT</t>
  </si>
  <si>
    <t xml:space="preserve">            Urology</t>
  </si>
  <si>
    <t xml:space="preserve">            Rheumatology</t>
  </si>
  <si>
    <t xml:space="preserve">            Dermatology</t>
  </si>
  <si>
    <t xml:space="preserve">            Gastroenterology</t>
  </si>
  <si>
    <t xml:space="preserve">            Pulmonology</t>
  </si>
  <si>
    <t xml:space="preserve">            Endocrinology</t>
  </si>
  <si>
    <t>(continued on next page)</t>
  </si>
  <si>
    <t>USES (continued)</t>
  </si>
  <si>
    <t xml:space="preserve">            Orthotics &amp; Prosthetics</t>
  </si>
  <si>
    <t xml:space="preserve">           Durable Medical Equipment</t>
  </si>
  <si>
    <t xml:space="preserve">            Project Access</t>
  </si>
  <si>
    <t xml:space="preserve">            Ancillary Services</t>
  </si>
  <si>
    <t xml:space="preserve">            Consultation &amp; Referral Platform</t>
  </si>
  <si>
    <t xml:space="preserve">            Consultation Services</t>
  </si>
  <si>
    <t xml:space="preserve">            General Surgery</t>
  </si>
  <si>
    <t xml:space="preserve">            Podiatry</t>
  </si>
  <si>
    <t xml:space="preserve">            Wound Care</t>
  </si>
  <si>
    <t xml:space="preserve">            Single Case Agreements</t>
  </si>
  <si>
    <t xml:space="preserve">            Specialty Care Expansion</t>
  </si>
  <si>
    <t>Total Specialty Care</t>
  </si>
  <si>
    <t>Specialty Behavioral Health</t>
  </si>
  <si>
    <t xml:space="preserve">            Integral Care</t>
  </si>
  <si>
    <t xml:space="preserve">            SIMS Foundation</t>
  </si>
  <si>
    <t xml:space="preserve">            Medication Assisted Therapy Pilot</t>
  </si>
  <si>
    <t xml:space="preserve">            AISD</t>
  </si>
  <si>
    <t>Total Specialty Behavioral Health</t>
  </si>
  <si>
    <t>Specialty Dental Care</t>
  </si>
  <si>
    <t xml:space="preserve">            Dental Devices</t>
  </si>
  <si>
    <t xml:space="preserve">            Oral Surgery</t>
  </si>
  <si>
    <t xml:space="preserve">           Patient Services</t>
  </si>
  <si>
    <t>Total Specialty Dental Care</t>
  </si>
  <si>
    <t>Post-Acute Care</t>
  </si>
  <si>
    <t xml:space="preserve">            Front Steps</t>
  </si>
  <si>
    <t xml:space="preserve">            Skilled Nursing Facilities</t>
  </si>
  <si>
    <t xml:space="preserve">            Hospice Care</t>
  </si>
  <si>
    <t xml:space="preserve">            Home Health</t>
  </si>
  <si>
    <t xml:space="preserve">            Residential Rooming Services</t>
  </si>
  <si>
    <t>Total Post-Acute Care</t>
  </si>
  <si>
    <t xml:space="preserve">Pharmacy </t>
  </si>
  <si>
    <t>Medical Management</t>
  </si>
  <si>
    <t>Urgent and Convenient Care</t>
  </si>
  <si>
    <t>Total Healthcare Delivery Services</t>
  </si>
  <si>
    <t>Healthcare Delivery - Operations</t>
  </si>
  <si>
    <t xml:space="preserve">         Service Delivery Operations</t>
  </si>
  <si>
    <t xml:space="preserve">         Claims Payment &amp; Analysis</t>
  </si>
  <si>
    <t xml:space="preserve">         Strategy, Communications, Population Health</t>
  </si>
  <si>
    <t>Eligibility and Enrollment</t>
  </si>
  <si>
    <t>Quality Assessment and Performance</t>
  </si>
  <si>
    <t>Project Management Office</t>
  </si>
  <si>
    <t>Health Information Technology</t>
  </si>
  <si>
    <t>Administration</t>
  </si>
  <si>
    <t>Total Healthcare Delivery - Operations</t>
  </si>
  <si>
    <t>Contingency Reserve</t>
  </si>
  <si>
    <t>DSRIP Project Costs</t>
  </si>
  <si>
    <t>UT Affliation Agreement</t>
  </si>
  <si>
    <t>Total Uses of Funds</t>
  </si>
  <si>
    <t>Sources Over (Under) 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</si>
</sst>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Tahoma"/>
      <family val="2"/>
    </font>
    <font>
      <sz val="10"/>
      <name val="Arial"/>
      <family val="2"/>
    </font>
    <font>
      <sz val="12"/>
      <color theme="1"/>
      <name val="Calibri"/>
      <family val="2"/>
      <scheme val="minor"/>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sz val="8"/>
      <color theme="3"/>
      <name val="Tahoma"/>
      <family val="2"/>
    </font>
    <font>
      <b/>
      <sz val="8"/>
      <color theme="1"/>
      <name val="Tahoma"/>
      <family val="2"/>
    </font>
    <font>
      <sz val="8"/>
      <color rgb="FFFF0000"/>
      <name val="Tahoma"/>
      <family val="2"/>
    </font>
    <font>
      <b/>
      <sz val="12"/>
      <color theme="1"/>
      <name val="Calibri"/>
      <family val="2"/>
      <scheme val="minor"/>
    </font>
    <font>
      <b/>
      <sz val="12"/>
      <color theme="0"/>
      <name val="Calibri"/>
      <family val="2"/>
      <scheme val="minor"/>
    </font>
    <font>
      <sz val="12"/>
      <name val="Calibri"/>
      <family val="2"/>
      <scheme val="minor"/>
    </font>
    <font>
      <b/>
      <sz val="14"/>
      <name val="Arial"/>
      <family val="2"/>
    </font>
    <font>
      <sz val="11"/>
      <name val="Calibri"/>
      <family val="2"/>
      <scheme val="minor"/>
    </font>
    <font>
      <sz val="11"/>
      <color theme="1"/>
      <name val="Calibri"/>
      <family val="2"/>
    </font>
    <font>
      <b/>
      <sz val="12"/>
      <name val="Calibri"/>
      <family val="2"/>
      <scheme val="minor"/>
    </font>
    <font>
      <i/>
      <sz val="8"/>
      <name val="Calibri"/>
      <family val="2"/>
      <scheme val="minor"/>
    </font>
    <font>
      <b/>
      <sz val="8"/>
      <color theme="0"/>
      <name val="Calibri"/>
      <family val="2"/>
      <scheme val="minor"/>
    </font>
    <font>
      <i/>
      <sz val="12"/>
      <name val="Calibri"/>
      <family val="2"/>
      <scheme val="minor"/>
    </font>
    <font>
      <b/>
      <sz val="11"/>
      <name val="Calibri"/>
      <family val="2"/>
      <scheme val="minor"/>
    </font>
    <font>
      <b/>
      <sz val="12"/>
      <color theme="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8" tint="-0.24994659260841701"/>
        <bgColor indexed="64"/>
      </patternFill>
    </fill>
    <fill>
      <patternFill patternType="solid">
        <fgColor theme="2" tint="-0.249977111117893"/>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s>
  <cellStyleXfs count="76">
    <xf numFmtId="0" fontId="0" fillId="0" borderId="0"/>
    <xf numFmtId="43" fontId="1"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1" fillId="2" borderId="0" applyNumberFormat="0" applyBorder="0" applyAlignment="0" applyProtection="0"/>
    <xf numFmtId="0" fontId="7" fillId="3" borderId="0" applyNumberFormat="0" applyBorder="0" applyAlignment="0" applyProtection="0"/>
    <xf numFmtId="0" fontId="15" fillId="4" borderId="0" applyNumberFormat="0" applyBorder="0" applyAlignment="0" applyProtection="0"/>
    <xf numFmtId="0" fontId="13" fillId="5" borderId="4" applyNumberFormat="0" applyAlignment="0" applyProtection="0"/>
    <xf numFmtId="0" fontId="16" fillId="6" borderId="5" applyNumberFormat="0" applyAlignment="0" applyProtection="0"/>
    <xf numFmtId="0" fontId="8" fillId="6" borderId="4" applyNumberFormat="0" applyAlignment="0" applyProtection="0"/>
    <xf numFmtId="0" fontId="14" fillId="0" borderId="6" applyNumberFormat="0" applyFill="0" applyAlignment="0" applyProtection="0"/>
    <xf numFmtId="0" fontId="9" fillId="7" borderId="7" applyNumberFormat="0" applyAlignment="0" applyProtection="0"/>
    <xf numFmtId="0" fontId="19" fillId="0" borderId="0" applyNumberFormat="0" applyFill="0" applyBorder="0" applyAlignment="0" applyProtection="0"/>
    <xf numFmtId="0" fontId="3" fillId="8" borderId="8" applyNumberFormat="0" applyFont="0" applyAlignment="0" applyProtection="0"/>
    <xf numFmtId="0" fontId="10" fillId="0" borderId="0" applyNumberFormat="0" applyFill="0" applyBorder="0" applyAlignment="0" applyProtection="0"/>
    <xf numFmtId="0" fontId="18" fillId="0" borderId="9" applyNumberFormat="0" applyFill="0" applyAlignment="0" applyProtection="0"/>
    <xf numFmtId="0" fontId="6"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6" fillId="32"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cellStyleXfs>
  <cellXfs count="138">
    <xf numFmtId="0" fontId="0" fillId="0" borderId="0" xfId="0"/>
    <xf numFmtId="0" fontId="0" fillId="0" borderId="0" xfId="0"/>
    <xf numFmtId="0" fontId="0" fillId="0" borderId="0" xfId="0" applyBorder="1"/>
    <xf numFmtId="0" fontId="21" fillId="36" borderId="10" xfId="5" applyFont="1" applyFill="1" applyBorder="1" applyAlignment="1">
      <alignment horizontal="center" vertical="center"/>
    </xf>
    <xf numFmtId="0" fontId="22" fillId="0" borderId="21" xfId="5" applyFont="1" applyBorder="1"/>
    <xf numFmtId="164" fontId="24" fillId="0" borderId="21" xfId="6" applyNumberFormat="1" applyFont="1" applyBorder="1"/>
    <xf numFmtId="164" fontId="1" fillId="0" borderId="0" xfId="1" applyNumberFormat="1" applyFont="1" applyFill="1" applyBorder="1"/>
    <xf numFmtId="164" fontId="24" fillId="0" borderId="23" xfId="6" applyNumberFormat="1" applyFont="1" applyBorder="1"/>
    <xf numFmtId="0" fontId="22" fillId="0" borderId="24" xfId="5" applyFont="1" applyFill="1" applyBorder="1"/>
    <xf numFmtId="164" fontId="24" fillId="0" borderId="24" xfId="6" applyNumberFormat="1" applyFont="1" applyBorder="1"/>
    <xf numFmtId="164" fontId="24" fillId="0" borderId="25" xfId="6" applyNumberFormat="1" applyFont="1" applyBorder="1"/>
    <xf numFmtId="0" fontId="22" fillId="0" borderId="27" xfId="5" applyFont="1" applyBorder="1"/>
    <xf numFmtId="0" fontId="20" fillId="33" borderId="17" xfId="0" applyFont="1" applyFill="1" applyBorder="1" applyAlignment="1">
      <alignment horizontal="right"/>
    </xf>
    <xf numFmtId="164" fontId="2" fillId="33" borderId="20" xfId="1" applyNumberFormat="1" applyFont="1" applyFill="1" applyBorder="1"/>
    <xf numFmtId="0" fontId="22" fillId="0" borderId="20" xfId="5" applyFont="1" applyBorder="1"/>
    <xf numFmtId="164" fontId="24" fillId="0" borderId="20" xfId="6" applyNumberFormat="1" applyFont="1" applyBorder="1"/>
    <xf numFmtId="0" fontId="26" fillId="34" borderId="20" xfId="5" applyFont="1" applyFill="1" applyBorder="1" applyAlignment="1">
      <alignment horizontal="right"/>
    </xf>
    <xf numFmtId="0" fontId="0" fillId="0" borderId="17" xfId="0" applyBorder="1"/>
    <xf numFmtId="164" fontId="2" fillId="34" borderId="20" xfId="1" applyNumberFormat="1" applyFont="1" applyFill="1" applyBorder="1"/>
    <xf numFmtId="164" fontId="0" fillId="0" borderId="17" xfId="1" applyNumberFormat="1" applyFont="1" applyBorder="1"/>
    <xf numFmtId="164" fontId="2" fillId="34" borderId="18" xfId="1" applyNumberFormat="1" applyFont="1" applyFill="1" applyBorder="1"/>
    <xf numFmtId="0" fontId="21" fillId="36" borderId="19" xfId="5" applyFont="1" applyFill="1" applyBorder="1" applyAlignment="1">
      <alignment horizontal="center" vertical="center"/>
    </xf>
    <xf numFmtId="0" fontId="20" fillId="35" borderId="17" xfId="0" applyFont="1" applyFill="1" applyBorder="1"/>
    <xf numFmtId="164" fontId="0" fillId="0" borderId="16" xfId="1" applyNumberFormat="1" applyFont="1" applyBorder="1"/>
    <xf numFmtId="164" fontId="0" fillId="0" borderId="10" xfId="1" applyNumberFormat="1" applyFont="1" applyBorder="1"/>
    <xf numFmtId="164" fontId="0" fillId="0" borderId="31" xfId="1" applyNumberFormat="1" applyFont="1" applyBorder="1"/>
    <xf numFmtId="164" fontId="0" fillId="0" borderId="0" xfId="1" applyNumberFormat="1" applyFont="1" applyBorder="1"/>
    <xf numFmtId="0" fontId="22" fillId="0" borderId="24" xfId="5" applyFont="1" applyBorder="1"/>
    <xf numFmtId="0" fontId="22" fillId="36" borderId="24" xfId="5" applyFont="1" applyFill="1" applyBorder="1"/>
    <xf numFmtId="164" fontId="24" fillId="0" borderId="16" xfId="1" applyNumberFormat="1" applyFont="1" applyBorder="1"/>
    <xf numFmtId="164" fontId="1" fillId="0" borderId="16" xfId="1" applyNumberFormat="1" applyFont="1" applyBorder="1"/>
    <xf numFmtId="0" fontId="22" fillId="36" borderId="26" xfId="5" applyFont="1" applyFill="1" applyBorder="1"/>
    <xf numFmtId="0" fontId="20" fillId="35" borderId="20" xfId="0" applyFont="1" applyFill="1" applyBorder="1"/>
    <xf numFmtId="164" fontId="2" fillId="35" borderId="18" xfId="1" applyNumberFormat="1" applyFont="1" applyFill="1" applyBorder="1"/>
    <xf numFmtId="0" fontId="20" fillId="0" borderId="17" xfId="0" applyFont="1" applyBorder="1"/>
    <xf numFmtId="164" fontId="0" fillId="0" borderId="28" xfId="1" applyNumberFormat="1" applyFont="1" applyBorder="1"/>
    <xf numFmtId="0" fontId="20" fillId="0" borderId="20" xfId="0" applyFont="1" applyBorder="1"/>
    <xf numFmtId="0" fontId="5" fillId="36" borderId="21" xfId="0" applyFont="1" applyFill="1" applyBorder="1" applyAlignment="1">
      <alignment horizontal="left" indent="4"/>
    </xf>
    <xf numFmtId="164" fontId="1" fillId="0" borderId="0" xfId="1" applyNumberFormat="1" applyFont="1" applyBorder="1"/>
    <xf numFmtId="0" fontId="5" fillId="36" borderId="24" xfId="0" applyFont="1" applyFill="1" applyBorder="1" applyAlignment="1">
      <alignment horizontal="left" indent="4"/>
    </xf>
    <xf numFmtId="0" fontId="2" fillId="33" borderId="20" xfId="0" applyFont="1" applyFill="1" applyBorder="1"/>
    <xf numFmtId="164" fontId="1" fillId="36" borderId="22" xfId="1" applyNumberFormat="1" applyFont="1" applyFill="1" applyBorder="1"/>
    <xf numFmtId="43" fontId="0" fillId="0" borderId="30" xfId="1" applyFont="1" applyBorder="1"/>
    <xf numFmtId="43" fontId="0" fillId="0" borderId="19" xfId="1" applyFont="1" applyBorder="1"/>
    <xf numFmtId="0" fontId="0" fillId="0" borderId="20" xfId="0" applyBorder="1"/>
    <xf numFmtId="0" fontId="21" fillId="36" borderId="12" xfId="5" applyFont="1" applyFill="1" applyBorder="1" applyAlignment="1">
      <alignment horizontal="center" vertical="center"/>
    </xf>
    <xf numFmtId="0" fontId="26" fillId="34" borderId="17" xfId="5" applyFont="1" applyFill="1" applyBorder="1" applyAlignment="1">
      <alignment horizontal="right"/>
    </xf>
    <xf numFmtId="0" fontId="22" fillId="0" borderId="17" xfId="5" applyFont="1" applyBorder="1"/>
    <xf numFmtId="164" fontId="0" fillId="0" borderId="21" xfId="1" applyNumberFormat="1" applyFont="1" applyBorder="1"/>
    <xf numFmtId="0" fontId="20" fillId="33" borderId="16" xfId="0" applyFont="1" applyFill="1" applyBorder="1"/>
    <xf numFmtId="0" fontId="5" fillId="0" borderId="24" xfId="0" applyFont="1" applyFill="1" applyBorder="1"/>
    <xf numFmtId="164" fontId="2" fillId="35" borderId="34" xfId="1" applyNumberFormat="1" applyFont="1" applyFill="1" applyBorder="1"/>
    <xf numFmtId="164" fontId="24" fillId="0" borderId="0" xfId="6" applyNumberFormat="1" applyFont="1" applyBorder="1"/>
    <xf numFmtId="164" fontId="24" fillId="0" borderId="0" xfId="6" applyNumberFormat="1" applyFont="1" applyBorder="1" applyAlignment="1">
      <alignment horizontal="right"/>
    </xf>
    <xf numFmtId="164" fontId="24" fillId="0" borderId="0" xfId="1" applyNumberFormat="1" applyFont="1" applyFill="1" applyBorder="1"/>
    <xf numFmtId="164" fontId="0" fillId="0" borderId="0" xfId="1" applyNumberFormat="1" applyFont="1" applyFill="1" applyBorder="1"/>
    <xf numFmtId="164" fontId="24" fillId="0" borderId="0" xfId="1" applyNumberFormat="1" applyFont="1" applyBorder="1"/>
    <xf numFmtId="164" fontId="2" fillId="0" borderId="0" xfId="1" applyNumberFormat="1" applyFont="1" applyFill="1" applyBorder="1"/>
    <xf numFmtId="0" fontId="21" fillId="36" borderId="0" xfId="5" applyFont="1" applyFill="1" applyBorder="1" applyAlignment="1">
      <alignment horizontal="center" vertical="center"/>
    </xf>
    <xf numFmtId="164" fontId="24" fillId="0" borderId="10" xfId="6" applyNumberFormat="1" applyFont="1" applyBorder="1"/>
    <xf numFmtId="164" fontId="24" fillId="0" borderId="24" xfId="6" applyNumberFormat="1" applyFont="1" applyBorder="1" applyAlignment="1">
      <alignment horizontal="right"/>
    </xf>
    <xf numFmtId="164" fontId="24" fillId="0" borderId="27" xfId="6" applyNumberFormat="1" applyFont="1" applyBorder="1"/>
    <xf numFmtId="164" fontId="2" fillId="0" borderId="12" xfId="1" applyNumberFormat="1" applyFont="1" applyFill="1" applyBorder="1"/>
    <xf numFmtId="164" fontId="2" fillId="34" borderId="17" xfId="1" applyNumberFormat="1" applyFont="1" applyFill="1" applyBorder="1"/>
    <xf numFmtId="164" fontId="24" fillId="0" borderId="11" xfId="6" applyNumberFormat="1" applyFont="1" applyBorder="1"/>
    <xf numFmtId="164" fontId="0" fillId="0" borderId="32" xfId="1" applyNumberFormat="1" applyFont="1" applyBorder="1"/>
    <xf numFmtId="164" fontId="0" fillId="0" borderId="24" xfId="1" applyNumberFormat="1" applyFont="1" applyBorder="1"/>
    <xf numFmtId="164" fontId="0" fillId="0" borderId="27" xfId="1" applyNumberFormat="1" applyFont="1" applyBorder="1"/>
    <xf numFmtId="164" fontId="2" fillId="35" borderId="17" xfId="1" applyNumberFormat="1" applyFont="1" applyFill="1" applyBorder="1"/>
    <xf numFmtId="164" fontId="24" fillId="0" borderId="24" xfId="1" applyNumberFormat="1" applyFont="1" applyFill="1" applyBorder="1"/>
    <xf numFmtId="164" fontId="0" fillId="0" borderId="24" xfId="1" applyNumberFormat="1" applyFont="1" applyFill="1" applyBorder="1"/>
    <xf numFmtId="164" fontId="30" fillId="0" borderId="0" xfId="1" applyNumberFormat="1" applyFont="1" applyFill="1" applyBorder="1"/>
    <xf numFmtId="164" fontId="1" fillId="0" borderId="24" xfId="1" applyNumberFormat="1" applyFont="1" applyBorder="1"/>
    <xf numFmtId="164" fontId="24" fillId="0" borderId="24" xfId="1" applyNumberFormat="1" applyFont="1" applyBorder="1"/>
    <xf numFmtId="164" fontId="30" fillId="35" borderId="17" xfId="1" applyNumberFormat="1" applyFont="1" applyFill="1" applyBorder="1"/>
    <xf numFmtId="0" fontId="22" fillId="0" borderId="16" xfId="5" applyFont="1" applyBorder="1"/>
    <xf numFmtId="164" fontId="0" fillId="0" borderId="33" xfId="1" applyNumberFormat="1" applyFont="1" applyBorder="1"/>
    <xf numFmtId="164" fontId="2" fillId="35" borderId="20" xfId="1" applyNumberFormat="1" applyFont="1" applyFill="1" applyBorder="1"/>
    <xf numFmtId="164" fontId="0" fillId="0" borderId="15" xfId="1" applyNumberFormat="1" applyFont="1" applyBorder="1"/>
    <xf numFmtId="0" fontId="20" fillId="0" borderId="17" xfId="0" applyFont="1" applyFill="1" applyBorder="1"/>
    <xf numFmtId="0" fontId="0" fillId="0" borderId="0" xfId="0" applyFill="1"/>
    <xf numFmtId="164" fontId="0" fillId="0" borderId="26" xfId="1" applyNumberFormat="1" applyFont="1" applyBorder="1"/>
    <xf numFmtId="164" fontId="30" fillId="35" borderId="20" xfId="1" applyNumberFormat="1" applyFont="1" applyFill="1" applyBorder="1"/>
    <xf numFmtId="164" fontId="30" fillId="35" borderId="29" xfId="1" applyNumberFormat="1" applyFont="1" applyFill="1" applyBorder="1"/>
    <xf numFmtId="0" fontId="5" fillId="36" borderId="27" xfId="0" applyFont="1" applyFill="1" applyBorder="1" applyAlignment="1">
      <alignment horizontal="left" indent="4"/>
    </xf>
    <xf numFmtId="0" fontId="5" fillId="36" borderId="20" xfId="0" applyFont="1" applyFill="1" applyBorder="1" applyAlignment="1">
      <alignment horizontal="left" indent="4"/>
    </xf>
    <xf numFmtId="164" fontId="30" fillId="33" borderId="18" xfId="1" applyNumberFormat="1" applyFont="1" applyFill="1" applyBorder="1"/>
    <xf numFmtId="164" fontId="30" fillId="33" borderId="20" xfId="1" applyNumberFormat="1" applyFont="1" applyFill="1" applyBorder="1"/>
    <xf numFmtId="164" fontId="30" fillId="0" borderId="10" xfId="1" applyNumberFormat="1" applyFont="1" applyFill="1" applyBorder="1"/>
    <xf numFmtId="43" fontId="0" fillId="0" borderId="0" xfId="1" applyFont="1" applyFill="1" applyBorder="1"/>
    <xf numFmtId="0" fontId="21" fillId="0" borderId="0" xfId="5" applyFont="1" applyFill="1" applyBorder="1" applyAlignment="1">
      <alignment horizontal="center" vertical="center"/>
    </xf>
    <xf numFmtId="0" fontId="29" fillId="0" borderId="27" xfId="5" applyFont="1" applyFill="1" applyBorder="1"/>
    <xf numFmtId="164" fontId="0" fillId="0" borderId="24" xfId="1" applyNumberFormat="1" applyFont="1" applyFill="1" applyBorder="1" applyAlignment="1">
      <alignment horizontal="right"/>
    </xf>
    <xf numFmtId="164" fontId="0" fillId="0" borderId="26" xfId="1" applyNumberFormat="1" applyFont="1" applyBorder="1" applyAlignment="1">
      <alignment horizontal="right"/>
    </xf>
    <xf numFmtId="0" fontId="22" fillId="36" borderId="21" xfId="5" applyFont="1" applyFill="1" applyBorder="1"/>
    <xf numFmtId="164" fontId="2" fillId="0" borderId="19" xfId="1" applyNumberFormat="1" applyFont="1" applyFill="1" applyBorder="1"/>
    <xf numFmtId="0" fontId="0" fillId="0" borderId="19" xfId="0" applyBorder="1"/>
    <xf numFmtId="164" fontId="24" fillId="0" borderId="16" xfId="6" applyNumberFormat="1" applyFont="1" applyBorder="1" applyAlignment="1">
      <alignment horizontal="right"/>
    </xf>
    <xf numFmtId="164" fontId="2" fillId="0" borderId="16" xfId="1" applyNumberFormat="1" applyFont="1" applyFill="1" applyBorder="1"/>
    <xf numFmtId="164" fontId="2" fillId="34" borderId="0" xfId="1" applyNumberFormat="1" applyFont="1" applyFill="1" applyBorder="1"/>
    <xf numFmtId="0" fontId="31" fillId="37" borderId="20" xfId="5" applyFont="1" applyFill="1" applyBorder="1" applyAlignment="1">
      <alignment horizontal="center" vertical="center"/>
    </xf>
    <xf numFmtId="0" fontId="31" fillId="0" borderId="0" xfId="5" applyFont="1" applyFill="1" applyBorder="1" applyAlignment="1">
      <alignment horizontal="center" vertical="center" wrapText="1"/>
    </xf>
    <xf numFmtId="0" fontId="22" fillId="36" borderId="27" xfId="5" applyFont="1" applyFill="1" applyBorder="1"/>
    <xf numFmtId="0" fontId="31" fillId="37" borderId="20" xfId="5" applyFont="1" applyFill="1" applyBorder="1" applyAlignment="1">
      <alignment horizontal="center" vertical="center" wrapText="1"/>
    </xf>
    <xf numFmtId="0" fontId="0" fillId="0" borderId="0" xfId="0" applyFill="1" applyBorder="1"/>
    <xf numFmtId="0" fontId="22" fillId="0" borderId="16" xfId="5" applyFont="1" applyFill="1" applyBorder="1"/>
    <xf numFmtId="0" fontId="5" fillId="0" borderId="16" xfId="0" applyFont="1" applyFill="1" applyBorder="1" applyAlignment="1">
      <alignment horizontal="left" indent="4"/>
    </xf>
    <xf numFmtId="0" fontId="20" fillId="0" borderId="10" xfId="0" applyFont="1" applyFill="1" applyBorder="1"/>
    <xf numFmtId="0" fontId="5" fillId="0" borderId="0" xfId="0" applyFont="1" applyFill="1" applyBorder="1" applyAlignment="1">
      <alignment horizontal="left" indent="4"/>
    </xf>
    <xf numFmtId="0" fontId="31" fillId="0" borderId="16" xfId="5" applyFont="1" applyFill="1" applyBorder="1" applyAlignment="1">
      <alignment horizontal="center" vertical="center"/>
    </xf>
    <xf numFmtId="0" fontId="20" fillId="0" borderId="16" xfId="0" applyFont="1" applyFill="1" applyBorder="1" applyAlignment="1">
      <alignment horizontal="right"/>
    </xf>
    <xf numFmtId="0" fontId="26" fillId="0" borderId="16" xfId="5" applyFont="1" applyFill="1" applyBorder="1" applyAlignment="1">
      <alignment horizontal="right"/>
    </xf>
    <xf numFmtId="0" fontId="22" fillId="0" borderId="10" xfId="5" applyFont="1" applyFill="1" applyBorder="1"/>
    <xf numFmtId="0" fontId="29" fillId="0" borderId="10" xfId="5" applyFont="1" applyFill="1" applyBorder="1"/>
    <xf numFmtId="0" fontId="20" fillId="0" borderId="16" xfId="0" applyFont="1" applyFill="1" applyBorder="1"/>
    <xf numFmtId="0" fontId="20" fillId="34" borderId="15" xfId="0" applyFont="1" applyFill="1" applyBorder="1"/>
    <xf numFmtId="164" fontId="2" fillId="34" borderId="15" xfId="1" applyNumberFormat="1" applyFont="1" applyFill="1" applyBorder="1"/>
    <xf numFmtId="0" fontId="5" fillId="0" borderId="21" xfId="0" applyFont="1" applyFill="1" applyBorder="1"/>
    <xf numFmtId="164" fontId="24" fillId="0" borderId="21" xfId="1" applyNumberFormat="1" applyFont="1" applyFill="1" applyBorder="1"/>
    <xf numFmtId="0" fontId="5" fillId="0" borderId="16" xfId="0" applyFont="1" applyFill="1" applyBorder="1"/>
    <xf numFmtId="0" fontId="2" fillId="0" borderId="10" xfId="0" applyFont="1" applyFill="1" applyBorder="1"/>
    <xf numFmtId="0" fontId="2" fillId="0" borderId="16" xfId="0" applyFont="1" applyFill="1" applyBorder="1"/>
    <xf numFmtId="0" fontId="20" fillId="33" borderId="18" xfId="0" applyFont="1" applyFill="1" applyBorder="1" applyAlignment="1">
      <alignment horizontal="left"/>
    </xf>
    <xf numFmtId="0" fontId="20" fillId="33" borderId="19" xfId="0" applyFont="1" applyFill="1" applyBorder="1" applyAlignment="1">
      <alignment horizontal="left"/>
    </xf>
    <xf numFmtId="0" fontId="23" fillId="38" borderId="35" xfId="5" applyFont="1" applyFill="1" applyBorder="1" applyAlignment="1">
      <alignment horizontal="center"/>
    </xf>
    <xf numFmtId="0" fontId="23" fillId="38" borderId="13" xfId="5" applyFont="1" applyFill="1" applyBorder="1" applyAlignment="1">
      <alignment horizontal="center"/>
    </xf>
    <xf numFmtId="0" fontId="23" fillId="38" borderId="12" xfId="5" applyFont="1" applyFill="1" applyBorder="1" applyAlignment="1">
      <alignment horizontal="center"/>
    </xf>
    <xf numFmtId="0" fontId="23" fillId="38" borderId="14" xfId="5" applyFont="1" applyFill="1" applyBorder="1" applyAlignment="1">
      <alignment horizontal="center"/>
    </xf>
    <xf numFmtId="0" fontId="20" fillId="34" borderId="35" xfId="0" applyFont="1" applyFill="1" applyBorder="1" applyAlignment="1">
      <alignment horizontal="center"/>
    </xf>
    <xf numFmtId="0" fontId="20" fillId="34" borderId="13" xfId="0" applyFont="1" applyFill="1" applyBorder="1" applyAlignment="1">
      <alignment horizontal="center"/>
    </xf>
    <xf numFmtId="0" fontId="20" fillId="35" borderId="10" xfId="0" applyFont="1" applyFill="1" applyBorder="1" applyAlignment="1">
      <alignment horizontal="left"/>
    </xf>
    <xf numFmtId="0" fontId="20" fillId="35" borderId="0" xfId="0" applyFont="1" applyFill="1" applyBorder="1" applyAlignment="1">
      <alignment horizontal="left"/>
    </xf>
    <xf numFmtId="0" fontId="27" fillId="36" borderId="18" xfId="5" applyFont="1" applyFill="1" applyBorder="1" applyAlignment="1">
      <alignment horizontal="left" vertical="center" wrapText="1"/>
    </xf>
    <xf numFmtId="0" fontId="27" fillId="36" borderId="14" xfId="5" applyFont="1" applyFill="1" applyBorder="1" applyAlignment="1">
      <alignment horizontal="left" vertical="center" wrapText="1"/>
    </xf>
    <xf numFmtId="0" fontId="28" fillId="36" borderId="19" xfId="5" applyFont="1" applyFill="1" applyBorder="1" applyAlignment="1">
      <alignment horizontal="left" vertical="center" wrapText="1"/>
    </xf>
    <xf numFmtId="0" fontId="28" fillId="36" borderId="14" xfId="5" applyFont="1" applyFill="1" applyBorder="1" applyAlignment="1">
      <alignment horizontal="left" vertical="center" wrapText="1"/>
    </xf>
    <xf numFmtId="0" fontId="23" fillId="38" borderId="18" xfId="5" applyFont="1" applyFill="1" applyBorder="1" applyAlignment="1">
      <alignment horizontal="center"/>
    </xf>
    <xf numFmtId="0" fontId="23" fillId="38" borderId="19" xfId="5" applyFont="1" applyFill="1" applyBorder="1" applyAlignment="1">
      <alignment horizontal="center"/>
    </xf>
  </cellXfs>
  <cellStyles count="76">
    <cellStyle name="20% - Accent1 2" xfId="30"/>
    <cellStyle name="20% - Accent2 2" xfId="34"/>
    <cellStyle name="20% - Accent3 2" xfId="38"/>
    <cellStyle name="20% - Accent4 2" xfId="42"/>
    <cellStyle name="20% - Accent5 2" xfId="46"/>
    <cellStyle name="20% - Accent6 2" xfId="50"/>
    <cellStyle name="40% - Accent1 2" xfId="31"/>
    <cellStyle name="40% - Accent2 2" xfId="35"/>
    <cellStyle name="40% - Accent3 2" xfId="39"/>
    <cellStyle name="40% - Accent4 2" xfId="43"/>
    <cellStyle name="40% - Accent5 2" xfId="47"/>
    <cellStyle name="40% - Accent6 2" xfId="51"/>
    <cellStyle name="60% - Accent1 2" xfId="32"/>
    <cellStyle name="60% - Accent2 2" xfId="36"/>
    <cellStyle name="60% - Accent3 2" xfId="40"/>
    <cellStyle name="60% - Accent4 2" xfId="44"/>
    <cellStyle name="60% - Accent5 2" xfId="48"/>
    <cellStyle name="60% - Accent6 2" xfId="52"/>
    <cellStyle name="Accent1 2" xfId="29"/>
    <cellStyle name="Accent2 2" xfId="33"/>
    <cellStyle name="Accent3 2" xfId="37"/>
    <cellStyle name="Accent4 2" xfId="41"/>
    <cellStyle name="Accent5 2" xfId="45"/>
    <cellStyle name="Accent6 2" xfId="49"/>
    <cellStyle name="Bad 2" xfId="18"/>
    <cellStyle name="Calculation 2" xfId="22"/>
    <cellStyle name="Check Cell 2" xfId="24"/>
    <cellStyle name="Comma" xfId="1" builtinId="3"/>
    <cellStyle name="Comma [0] 2" xfId="8"/>
    <cellStyle name="Comma 10" xfId="70"/>
    <cellStyle name="Comma 11" xfId="73"/>
    <cellStyle name="Comma 12" xfId="74"/>
    <cellStyle name="Comma 13" xfId="71"/>
    <cellStyle name="Comma 14" xfId="72"/>
    <cellStyle name="Comma 2" xfId="7"/>
    <cellStyle name="Comma 3" xfId="53"/>
    <cellStyle name="Comma 4" xfId="6"/>
    <cellStyle name="Comma 5" xfId="59"/>
    <cellStyle name="Comma 6" xfId="57"/>
    <cellStyle name="Comma 7" xfId="61"/>
    <cellStyle name="Comma 8" xfId="62"/>
    <cellStyle name="Comma 9" xfId="63"/>
    <cellStyle name="Currency [0] 2" xfId="10"/>
    <cellStyle name="Currency 10" xfId="69"/>
    <cellStyle name="Currency 11" xfId="67"/>
    <cellStyle name="Currency 12" xfId="66"/>
    <cellStyle name="Currency 13" xfId="68"/>
    <cellStyle name="Currency 2" xfId="9"/>
    <cellStyle name="Currency 3" xfId="54"/>
    <cellStyle name="Currency 4" xfId="55"/>
    <cellStyle name="Currency 5" xfId="58"/>
    <cellStyle name="Currency 6" xfId="56"/>
    <cellStyle name="Currency 7" xfId="60"/>
    <cellStyle name="Currency 8" xfId="64"/>
    <cellStyle name="Currency 9" xfId="65"/>
    <cellStyle name="Explanatory Text 2" xfId="27"/>
    <cellStyle name="Good 2" xfId="17"/>
    <cellStyle name="Heading 1 2" xfId="13"/>
    <cellStyle name="Heading 2 2" xfId="14"/>
    <cellStyle name="Heading 3 2" xfId="15"/>
    <cellStyle name="Heading 4 2" xfId="16"/>
    <cellStyle name="Input 2" xfId="20"/>
    <cellStyle name="Linked Cell 2" xfId="23"/>
    <cellStyle name="Neutral 2" xfId="19"/>
    <cellStyle name="Normal" xfId="0" builtinId="0"/>
    <cellStyle name="Normal 12" xfId="75"/>
    <cellStyle name="Normal 2" xfId="3"/>
    <cellStyle name="Normal 3" xfId="2"/>
    <cellStyle name="Normal 6" xfId="5"/>
    <cellStyle name="Note 2" xfId="26"/>
    <cellStyle name="Output 2" xfId="21"/>
    <cellStyle name="Percent 2" xfId="11"/>
    <cellStyle name="Percent 3" xfId="4"/>
    <cellStyle name="Title 2" xfId="12"/>
    <cellStyle name="Total 2" xfId="28"/>
    <cellStyle name="Warning Text 2"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1159</xdr:colOff>
      <xdr:row>13</xdr:row>
      <xdr:rowOff>174830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159" cy="2136980"/>
        </a:xfrm>
        <a:prstGeom prst="rect">
          <a:avLst/>
        </a:prstGeom>
      </xdr:spPr>
    </xdr:pic>
    <xdr:clientData/>
  </xdr:twoCellAnchor>
  <xdr:twoCellAnchor editAs="oneCell">
    <xdr:from>
      <xdr:col>0</xdr:col>
      <xdr:colOff>0</xdr:colOff>
      <xdr:row>0</xdr:row>
      <xdr:rowOff>57150</xdr:rowOff>
    </xdr:from>
    <xdr:to>
      <xdr:col>0</xdr:col>
      <xdr:colOff>2447925</xdr:colOff>
      <xdr:row>2</xdr:row>
      <xdr:rowOff>13592</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57150"/>
          <a:ext cx="2447925" cy="74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ALTH.LOCAL\FILESHARE\Budget%20-%20Tax%20Rate\CCC%20Budgets\FY2017\Proposed%20Budget\V15CCC%20FY2017%20Budget%2007%202316%20IN%20BALANCE%20CCC%20BOM%2008.25.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20-%20Tax%20Rate/CCC%20Budgets/FY2020/Approved/CCC%20_FY20_Budget_Approved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ard1 (2)"/>
      <sheetName val="Board2 JK"/>
      <sheetName val="Notes"/>
      <sheetName val="total rollup"/>
      <sheetName val="Board1"/>
      <sheetName val="Board2"/>
      <sheetName val="Attach A"/>
      <sheetName val="Attach B"/>
      <sheetName val="Slides"/>
      <sheetName val="BY DEPT JK"/>
      <sheetName val="Sheet1"/>
      <sheetName val="HIT"/>
      <sheetName val="FY15B"/>
      <sheetName val="FY14A"/>
      <sheetName val="FY14B"/>
      <sheetName val="FY13A"/>
      <sheetName val="HIT Payroll"/>
      <sheetName val="FY15A"/>
      <sheetName val="PCN Tot"/>
      <sheetName val="PCN Dept Detail"/>
      <sheetName val="Dept Summary JK"/>
      <sheetName val="PCN JK"/>
      <sheetName val="Adj Notes"/>
      <sheetName val="FY 17 Summary"/>
      <sheetName val="FY 16 KS"/>
      <sheetName val="MAP Benefit Redesign"/>
      <sheetName val="FY 17 DSRIP Revenue Estimate "/>
      <sheetName val="FY 16 Providers w Accruals"/>
      <sheetName val="FTEs"/>
      <sheetName val="lookups"/>
      <sheetName val="HIT 650x"/>
      <sheetName val="DSRIP 500077"/>
      <sheetName val="DSRIPBudget"/>
      <sheetName val="COPE"/>
      <sheetName val="IRIS"/>
    </sheetNames>
    <sheetDataSet>
      <sheetData sheetId="0" refreshError="1">
        <row r="6">
          <cell r="H6" t="str">
            <v>DSRIP Revenue</v>
          </cell>
        </row>
        <row r="7">
          <cell r="H7" t="str">
            <v>Member Payment - Seton*</v>
          </cell>
        </row>
        <row r="8">
          <cell r="H8" t="str">
            <v>Member Payment - Central Health*</v>
          </cell>
        </row>
        <row r="10">
          <cell r="H10" t="str">
            <v>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Summary"/>
      <sheetName val="Attachment"/>
      <sheetName val="Primary"/>
      <sheetName val="Urg&amp;Conv"/>
      <sheetName val="Spec"/>
      <sheetName val="SpecDental"/>
      <sheetName val="SpecBH"/>
      <sheetName val="PostAcute"/>
      <sheetName val="Pharm"/>
      <sheetName val="FndgMod"/>
      <sheetName val="PtCareMgmt - 6300"/>
      <sheetName val="SDO- 6000"/>
      <sheetName val="CP&amp;PNR - 6050"/>
      <sheetName val="SC&amp;PH - 6075"/>
      <sheetName val="PMO - 6400"/>
      <sheetName val="QAP - 6200"/>
      <sheetName val="Admin - 6100"/>
      <sheetName val="JointTech - 6500"/>
      <sheetName val="E&amp;E - 6700"/>
      <sheetName val="DSRIP"/>
      <sheetName val="FY20 Staff"/>
      <sheetName val="Allocated Costs"/>
      <sheetName val="CCC DSRIP"/>
    </sheetNames>
    <sheetDataSet>
      <sheetData sheetId="0"/>
      <sheetData sheetId="1">
        <row r="72">
          <cell r="K7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tabSelected="1" workbookViewId="0">
      <selection activeCell="K93" sqref="K93"/>
    </sheetView>
  </sheetViews>
  <sheetFormatPr defaultRowHeight="15" x14ac:dyDescent="0.25"/>
  <cols>
    <col min="1" max="1" width="65.28515625" customWidth="1"/>
    <col min="2" max="2" width="3.7109375" style="80" customWidth="1"/>
    <col min="3" max="3" width="15.42578125" customWidth="1"/>
    <col min="4" max="4" width="2.140625" customWidth="1"/>
    <col min="5" max="5" width="14.140625" customWidth="1"/>
  </cols>
  <sheetData>
    <row r="1" spans="1:5" ht="33" customHeight="1" x14ac:dyDescent="0.25">
      <c r="A1" s="1"/>
      <c r="C1" s="1"/>
      <c r="D1" s="1"/>
      <c r="E1" s="1"/>
    </row>
    <row r="2" spans="1:5" ht="29.25" customHeight="1" thickBot="1" x14ac:dyDescent="0.3">
      <c r="A2" s="2"/>
      <c r="B2" s="104"/>
      <c r="C2" s="1"/>
      <c r="D2" s="1"/>
      <c r="E2" s="1"/>
    </row>
    <row r="3" spans="1:5" ht="52.5" customHeight="1" thickBot="1" x14ac:dyDescent="0.3">
      <c r="A3" s="100" t="s">
        <v>0</v>
      </c>
      <c r="B3" s="109"/>
      <c r="C3" s="103" t="s">
        <v>1</v>
      </c>
      <c r="D3" s="101"/>
      <c r="E3" s="103" t="s">
        <v>2</v>
      </c>
    </row>
    <row r="4" spans="1:5" ht="16.5" thickBot="1" x14ac:dyDescent="0.3">
      <c r="A4" s="3"/>
      <c r="B4" s="90"/>
      <c r="C4" s="58"/>
      <c r="D4" s="58"/>
      <c r="E4" s="58"/>
    </row>
    <row r="5" spans="1:5" ht="18.75" thickBot="1" x14ac:dyDescent="0.3">
      <c r="A5" s="136" t="s">
        <v>3</v>
      </c>
      <c r="B5" s="137"/>
      <c r="C5" s="137"/>
      <c r="D5" s="137"/>
      <c r="E5" s="137"/>
    </row>
    <row r="6" spans="1:5" ht="15.75" x14ac:dyDescent="0.25">
      <c r="A6" s="4" t="str">
        <f>'[1]Board1 (2)'!$H$6</f>
        <v>DSRIP Revenue</v>
      </c>
      <c r="B6" s="105"/>
      <c r="C6" s="7">
        <v>59417759</v>
      </c>
      <c r="D6" s="59"/>
      <c r="E6" s="5">
        <v>61168472</v>
      </c>
    </row>
    <row r="7" spans="1:5" ht="15.75" x14ac:dyDescent="0.25">
      <c r="A7" s="8" t="str">
        <f>'[1]Board1 (2)'!$H$7</f>
        <v>Member Payment - Seton*</v>
      </c>
      <c r="B7" s="105"/>
      <c r="C7" s="60">
        <v>40000000</v>
      </c>
      <c r="D7" s="53"/>
      <c r="E7" s="97">
        <v>0</v>
      </c>
    </row>
    <row r="8" spans="1:5" ht="15.75" x14ac:dyDescent="0.25">
      <c r="A8" s="8" t="str">
        <f>'[1]Board1 (2)'!$H$8</f>
        <v>Member Payment - Central Health*</v>
      </c>
      <c r="B8" s="105"/>
      <c r="C8" s="10">
        <v>34000000</v>
      </c>
      <c r="D8" s="59"/>
      <c r="E8" s="9">
        <v>0</v>
      </c>
    </row>
    <row r="9" spans="1:5" ht="16.5" thickBot="1" x14ac:dyDescent="0.3">
      <c r="A9" s="11" t="str">
        <f>'[1]Board1 (2)'!$H$10</f>
        <v>Other</v>
      </c>
      <c r="B9" s="105"/>
      <c r="C9" s="61">
        <v>300000</v>
      </c>
      <c r="D9" s="52"/>
      <c r="E9" s="61">
        <v>100000</v>
      </c>
    </row>
    <row r="10" spans="1:5" ht="16.5" thickBot="1" x14ac:dyDescent="0.3">
      <c r="A10" s="12" t="s">
        <v>4</v>
      </c>
      <c r="B10" s="110"/>
      <c r="C10" s="13">
        <f>SUM(C6:C9)</f>
        <v>133717759</v>
      </c>
      <c r="D10" s="57"/>
      <c r="E10" s="13">
        <f>SUM(E6:E9)</f>
        <v>61268472</v>
      </c>
    </row>
    <row r="11" spans="1:5" ht="16.5" thickBot="1" x14ac:dyDescent="0.3">
      <c r="A11" s="14" t="s">
        <v>5</v>
      </c>
      <c r="B11" s="105"/>
      <c r="C11" s="15">
        <v>8331095</v>
      </c>
      <c r="D11" s="52"/>
      <c r="E11" s="64">
        <v>5362495.0318181813</v>
      </c>
    </row>
    <row r="12" spans="1:5" ht="16.5" thickBot="1" x14ac:dyDescent="0.3">
      <c r="A12" s="16" t="s">
        <v>6</v>
      </c>
      <c r="B12" s="111"/>
      <c r="C12" s="20">
        <f>SUM(C10:C11)</f>
        <v>142048854</v>
      </c>
      <c r="D12" s="98"/>
      <c r="E12" s="18">
        <f>SUM(E10:E11)</f>
        <v>66630967.031818181</v>
      </c>
    </row>
    <row r="13" spans="1:5" ht="34.5" customHeight="1" thickBot="1" x14ac:dyDescent="0.3">
      <c r="A13" s="132" t="s">
        <v>7</v>
      </c>
      <c r="B13" s="133"/>
      <c r="C13" s="134"/>
      <c r="D13" s="135"/>
      <c r="E13" s="96"/>
    </row>
    <row r="14" spans="1:5" ht="18.75" thickBot="1" x14ac:dyDescent="0.3">
      <c r="A14" s="136" t="s">
        <v>8</v>
      </c>
      <c r="B14" s="137"/>
      <c r="C14" s="137"/>
      <c r="D14" s="137"/>
      <c r="E14" s="137"/>
    </row>
    <row r="15" spans="1:5" ht="15.75" x14ac:dyDescent="0.25">
      <c r="A15" s="128" t="s">
        <v>9</v>
      </c>
      <c r="B15" s="129"/>
      <c r="C15" s="129"/>
      <c r="D15" s="129"/>
      <c r="E15" s="129"/>
    </row>
    <row r="16" spans="1:5" ht="16.5" thickBot="1" x14ac:dyDescent="0.3">
      <c r="A16" s="130" t="s">
        <v>10</v>
      </c>
      <c r="B16" s="131"/>
      <c r="C16" s="131"/>
      <c r="D16" s="131"/>
      <c r="E16" s="131"/>
    </row>
    <row r="17" spans="1:5" ht="15.75" x14ac:dyDescent="0.25">
      <c r="A17" s="4" t="s">
        <v>11</v>
      </c>
      <c r="B17" s="112"/>
      <c r="C17" s="65">
        <v>41760000</v>
      </c>
      <c r="D17" s="26"/>
      <c r="E17" s="78">
        <v>0</v>
      </c>
    </row>
    <row r="18" spans="1:5" ht="15.75" x14ac:dyDescent="0.25">
      <c r="A18" s="27" t="s">
        <v>12</v>
      </c>
      <c r="B18" s="112"/>
      <c r="C18" s="66">
        <v>2100000</v>
      </c>
      <c r="D18" s="26"/>
      <c r="E18" s="66">
        <v>0</v>
      </c>
    </row>
    <row r="19" spans="1:5" ht="15.75" x14ac:dyDescent="0.25">
      <c r="A19" s="27" t="s">
        <v>13</v>
      </c>
      <c r="B19" s="112"/>
      <c r="C19" s="66">
        <v>4364995</v>
      </c>
      <c r="D19" s="26"/>
      <c r="E19" s="23">
        <v>0</v>
      </c>
    </row>
    <row r="20" spans="1:5" ht="15.75" x14ac:dyDescent="0.25">
      <c r="A20" s="27" t="s">
        <v>14</v>
      </c>
      <c r="B20" s="112"/>
      <c r="C20" s="66">
        <v>2500000</v>
      </c>
      <c r="D20" s="26"/>
      <c r="E20" s="81">
        <v>0</v>
      </c>
    </row>
    <row r="21" spans="1:5" ht="15.75" x14ac:dyDescent="0.25">
      <c r="A21" s="27" t="s">
        <v>15</v>
      </c>
      <c r="B21" s="112"/>
      <c r="C21" s="66">
        <v>200000</v>
      </c>
      <c r="D21" s="26"/>
      <c r="E21" s="81">
        <v>200000</v>
      </c>
    </row>
    <row r="22" spans="1:5" ht="15.75" x14ac:dyDescent="0.25">
      <c r="A22" s="27" t="s">
        <v>16</v>
      </c>
      <c r="B22" s="112"/>
      <c r="C22" s="66">
        <v>25000</v>
      </c>
      <c r="D22" s="26"/>
      <c r="E22" s="81">
        <v>25000</v>
      </c>
    </row>
    <row r="23" spans="1:5" ht="15.75" x14ac:dyDescent="0.25">
      <c r="A23" s="27" t="s">
        <v>17</v>
      </c>
      <c r="B23" s="112"/>
      <c r="C23" s="66">
        <v>696822</v>
      </c>
      <c r="D23" s="26"/>
      <c r="E23" s="66">
        <v>696822</v>
      </c>
    </row>
    <row r="24" spans="1:5" ht="15.75" x14ac:dyDescent="0.25">
      <c r="A24" s="27" t="s">
        <v>18</v>
      </c>
      <c r="B24" s="112"/>
      <c r="C24" s="93" t="s">
        <v>19</v>
      </c>
      <c r="D24" s="26"/>
      <c r="E24" s="66">
        <v>0</v>
      </c>
    </row>
    <row r="25" spans="1:5" ht="16.5" thickBot="1" x14ac:dyDescent="0.3">
      <c r="A25" s="91" t="s">
        <v>20</v>
      </c>
      <c r="B25" s="113"/>
      <c r="C25" s="67">
        <v>400000</v>
      </c>
      <c r="D25" s="26"/>
      <c r="E25" s="19">
        <v>0</v>
      </c>
    </row>
    <row r="26" spans="1:5" ht="16.5" thickBot="1" x14ac:dyDescent="0.3">
      <c r="A26" s="22" t="s">
        <v>21</v>
      </c>
      <c r="B26" s="107"/>
      <c r="C26" s="68">
        <f>SUM(C17:C25)</f>
        <v>52046817</v>
      </c>
      <c r="D26" s="26"/>
      <c r="E26" s="77">
        <f>SUM(E17:E25)</f>
        <v>921822</v>
      </c>
    </row>
    <row r="27" spans="1:5" ht="16.5" thickBot="1" x14ac:dyDescent="0.3">
      <c r="A27" s="130" t="s">
        <v>22</v>
      </c>
      <c r="B27" s="131"/>
      <c r="C27" s="131"/>
      <c r="D27" s="131"/>
      <c r="E27" s="131"/>
    </row>
    <row r="28" spans="1:5" ht="15.75" x14ac:dyDescent="0.25">
      <c r="A28" s="28" t="s">
        <v>23</v>
      </c>
      <c r="B28" s="112"/>
      <c r="C28" s="65">
        <v>200000</v>
      </c>
      <c r="D28" s="54"/>
      <c r="E28" s="78">
        <v>200000</v>
      </c>
    </row>
    <row r="29" spans="1:5" ht="15.75" x14ac:dyDescent="0.25">
      <c r="A29" s="28" t="s">
        <v>24</v>
      </c>
      <c r="B29" s="112"/>
      <c r="C29" s="66">
        <v>25000</v>
      </c>
      <c r="D29" s="54"/>
      <c r="E29" s="81">
        <v>25000</v>
      </c>
    </row>
    <row r="30" spans="1:5" ht="15.75" x14ac:dyDescent="0.25">
      <c r="A30" s="28" t="s">
        <v>25</v>
      </c>
      <c r="B30" s="112"/>
      <c r="C30" s="66">
        <v>1700000</v>
      </c>
      <c r="D30" s="55"/>
      <c r="E30" s="81">
        <v>100000</v>
      </c>
    </row>
    <row r="31" spans="1:5" ht="15.75" x14ac:dyDescent="0.25">
      <c r="A31" s="27" t="s">
        <v>26</v>
      </c>
      <c r="B31" s="112"/>
      <c r="C31" s="66">
        <v>700000</v>
      </c>
      <c r="D31" s="26"/>
      <c r="E31" s="81">
        <v>0</v>
      </c>
    </row>
    <row r="32" spans="1:5" ht="15.75" x14ac:dyDescent="0.25">
      <c r="A32" s="28" t="s">
        <v>27</v>
      </c>
      <c r="B32" s="112"/>
      <c r="C32" s="70">
        <v>1500000</v>
      </c>
      <c r="D32" s="26"/>
      <c r="E32" s="81">
        <v>575000</v>
      </c>
    </row>
    <row r="33" spans="1:5" ht="15.75" x14ac:dyDescent="0.25">
      <c r="A33" s="28" t="s">
        <v>28</v>
      </c>
      <c r="B33" s="112"/>
      <c r="C33" s="70">
        <v>1250000</v>
      </c>
      <c r="D33" s="26"/>
      <c r="E33" s="66">
        <v>1700000</v>
      </c>
    </row>
    <row r="34" spans="1:5" ht="15.75" x14ac:dyDescent="0.25">
      <c r="A34" s="28" t="s">
        <v>29</v>
      </c>
      <c r="B34" s="112"/>
      <c r="C34" s="70">
        <v>200000</v>
      </c>
      <c r="D34" s="26"/>
      <c r="E34" s="23">
        <v>100000</v>
      </c>
    </row>
    <row r="35" spans="1:5" ht="15.75" x14ac:dyDescent="0.25">
      <c r="A35" s="28" t="s">
        <v>30</v>
      </c>
      <c r="B35" s="112"/>
      <c r="C35" s="66">
        <v>15000</v>
      </c>
      <c r="D35" s="55"/>
      <c r="E35" s="81">
        <v>100000</v>
      </c>
    </row>
    <row r="36" spans="1:5" ht="15.75" x14ac:dyDescent="0.25">
      <c r="A36" s="28" t="s">
        <v>31</v>
      </c>
      <c r="B36" s="112"/>
      <c r="C36" s="66">
        <v>450000</v>
      </c>
      <c r="D36" s="26"/>
      <c r="E36" s="81">
        <v>100000</v>
      </c>
    </row>
    <row r="37" spans="1:5" ht="15.75" x14ac:dyDescent="0.25">
      <c r="A37" s="28" t="s">
        <v>32</v>
      </c>
      <c r="B37" s="112"/>
      <c r="C37" s="66">
        <v>250000</v>
      </c>
      <c r="D37" s="26"/>
      <c r="E37" s="81">
        <v>250000</v>
      </c>
    </row>
    <row r="38" spans="1:5" ht="15.75" x14ac:dyDescent="0.25">
      <c r="A38" s="28" t="s">
        <v>33</v>
      </c>
      <c r="B38" s="112"/>
      <c r="C38" s="72">
        <v>200000</v>
      </c>
      <c r="D38" s="55"/>
      <c r="E38" s="81">
        <v>0</v>
      </c>
    </row>
    <row r="39" spans="1:5" ht="15.75" x14ac:dyDescent="0.25">
      <c r="A39" s="28" t="s">
        <v>34</v>
      </c>
      <c r="B39" s="112"/>
      <c r="C39" s="66">
        <v>450000</v>
      </c>
      <c r="D39" s="55"/>
      <c r="E39" s="81">
        <v>50000</v>
      </c>
    </row>
    <row r="40" spans="1:5" ht="15.75" x14ac:dyDescent="0.25">
      <c r="A40" s="28" t="s">
        <v>35</v>
      </c>
      <c r="B40" s="112"/>
      <c r="C40" s="66">
        <v>1250000</v>
      </c>
      <c r="D40" s="55"/>
      <c r="E40" s="81">
        <v>50000</v>
      </c>
    </row>
    <row r="41" spans="1:5" ht="15.75" x14ac:dyDescent="0.25">
      <c r="A41" s="28" t="s">
        <v>36</v>
      </c>
      <c r="B41" s="112"/>
      <c r="C41" s="66">
        <v>225000</v>
      </c>
      <c r="D41" s="26"/>
      <c r="E41" s="81">
        <v>0</v>
      </c>
    </row>
    <row r="42" spans="1:5" ht="16.5" thickBot="1" x14ac:dyDescent="0.3">
      <c r="A42" s="31" t="s">
        <v>37</v>
      </c>
      <c r="B42" s="112"/>
      <c r="C42" s="81">
        <v>700000</v>
      </c>
      <c r="D42" s="26"/>
      <c r="E42" s="81">
        <v>0</v>
      </c>
    </row>
    <row r="43" spans="1:5" ht="18" x14ac:dyDescent="0.25">
      <c r="A43" s="124" t="s">
        <v>38</v>
      </c>
      <c r="B43" s="125"/>
      <c r="C43" s="125"/>
      <c r="D43" s="125"/>
      <c r="E43" s="125"/>
    </row>
    <row r="44" spans="1:5" ht="18.75" thickBot="1" x14ac:dyDescent="0.3">
      <c r="A44" s="126" t="s">
        <v>39</v>
      </c>
      <c r="B44" s="127"/>
      <c r="C44" s="127"/>
      <c r="D44" s="127"/>
      <c r="E44" s="127"/>
    </row>
    <row r="45" spans="1:5" ht="15.75" x14ac:dyDescent="0.25">
      <c r="A45" s="94" t="s">
        <v>40</v>
      </c>
      <c r="B45" s="105"/>
      <c r="C45" s="48">
        <v>200000</v>
      </c>
      <c r="D45" s="26"/>
      <c r="E45" s="48">
        <v>0</v>
      </c>
    </row>
    <row r="46" spans="1:5" ht="15.75" x14ac:dyDescent="0.25">
      <c r="A46" s="28" t="s">
        <v>41</v>
      </c>
      <c r="B46" s="105"/>
      <c r="C46" s="66">
        <v>168000</v>
      </c>
      <c r="D46" s="26"/>
      <c r="E46" s="66">
        <v>18000</v>
      </c>
    </row>
    <row r="47" spans="1:5" ht="15.75" x14ac:dyDescent="0.25">
      <c r="A47" s="27" t="s">
        <v>42</v>
      </c>
      <c r="B47" s="105"/>
      <c r="C47" s="92">
        <v>330000</v>
      </c>
      <c r="D47" s="55"/>
      <c r="E47" s="66">
        <v>330000</v>
      </c>
    </row>
    <row r="48" spans="1:5" ht="15.75" x14ac:dyDescent="0.25">
      <c r="A48" s="28" t="s">
        <v>43</v>
      </c>
      <c r="B48" s="105"/>
      <c r="C48" s="72">
        <v>175000</v>
      </c>
      <c r="D48" s="38"/>
      <c r="E48" s="66">
        <v>10000</v>
      </c>
    </row>
    <row r="49" spans="1:5" ht="15.75" x14ac:dyDescent="0.25">
      <c r="A49" s="28" t="s">
        <v>44</v>
      </c>
      <c r="B49" s="105"/>
      <c r="C49" s="66">
        <v>500000</v>
      </c>
      <c r="D49" s="26"/>
      <c r="E49" s="66">
        <v>0</v>
      </c>
    </row>
    <row r="50" spans="1:5" ht="15.75" x14ac:dyDescent="0.25">
      <c r="A50" s="28" t="s">
        <v>45</v>
      </c>
      <c r="B50" s="105"/>
      <c r="C50" s="66">
        <v>35000</v>
      </c>
      <c r="D50" s="26"/>
      <c r="E50" s="66">
        <v>75000</v>
      </c>
    </row>
    <row r="51" spans="1:5" ht="15.75" x14ac:dyDescent="0.25">
      <c r="A51" s="28" t="s">
        <v>46</v>
      </c>
      <c r="B51" s="105"/>
      <c r="C51" s="66">
        <v>0</v>
      </c>
      <c r="D51" s="26"/>
      <c r="E51" s="66">
        <v>25000</v>
      </c>
    </row>
    <row r="52" spans="1:5" ht="15.75" x14ac:dyDescent="0.25">
      <c r="A52" s="94" t="s">
        <v>47</v>
      </c>
      <c r="B52" s="105"/>
      <c r="C52" s="73">
        <v>0</v>
      </c>
      <c r="D52" s="56"/>
      <c r="E52" s="66">
        <v>0</v>
      </c>
    </row>
    <row r="53" spans="1:5" ht="15.75" x14ac:dyDescent="0.25">
      <c r="A53" s="28" t="s">
        <v>48</v>
      </c>
      <c r="B53" s="105"/>
      <c r="C53" s="73">
        <v>0</v>
      </c>
      <c r="D53" s="56"/>
      <c r="E53" s="66">
        <v>0</v>
      </c>
    </row>
    <row r="54" spans="1:5" ht="15.75" x14ac:dyDescent="0.25">
      <c r="A54" s="28" t="s">
        <v>49</v>
      </c>
      <c r="B54" s="105"/>
      <c r="C54" s="73">
        <v>150000</v>
      </c>
      <c r="D54" s="56"/>
      <c r="E54" s="66">
        <v>150000</v>
      </c>
    </row>
    <row r="55" spans="1:5" ht="16.5" thickBot="1" x14ac:dyDescent="0.3">
      <c r="A55" s="102" t="s">
        <v>50</v>
      </c>
      <c r="B55" s="105"/>
      <c r="C55" s="29">
        <v>0</v>
      </c>
      <c r="D55" s="56"/>
      <c r="E55" s="19">
        <v>50000</v>
      </c>
    </row>
    <row r="56" spans="1:5" ht="16.5" thickBot="1" x14ac:dyDescent="0.3">
      <c r="A56" s="22" t="s">
        <v>51</v>
      </c>
      <c r="B56" s="114"/>
      <c r="C56" s="77">
        <f>SUM(C28:C55)</f>
        <v>10673000</v>
      </c>
      <c r="D56" s="57"/>
      <c r="E56" s="77">
        <f>SUM(E28:E55)</f>
        <v>3908000</v>
      </c>
    </row>
    <row r="57" spans="1:5" ht="16.5" thickBot="1" x14ac:dyDescent="0.3">
      <c r="A57" s="130" t="s">
        <v>52</v>
      </c>
      <c r="B57" s="131"/>
      <c r="C57" s="131"/>
      <c r="D57" s="131"/>
      <c r="E57" s="131"/>
    </row>
    <row r="58" spans="1:5" ht="15.75" x14ac:dyDescent="0.25">
      <c r="A58" s="27" t="s">
        <v>53</v>
      </c>
      <c r="B58" s="105"/>
      <c r="C58" s="65">
        <v>8000000</v>
      </c>
      <c r="D58" s="26"/>
      <c r="E58" s="65">
        <v>8000000</v>
      </c>
    </row>
    <row r="59" spans="1:5" ht="15.75" x14ac:dyDescent="0.25">
      <c r="A59" s="27" t="s">
        <v>54</v>
      </c>
      <c r="B59" s="105"/>
      <c r="C59" s="23">
        <v>483856</v>
      </c>
      <c r="D59" s="26"/>
      <c r="E59" s="23">
        <v>0</v>
      </c>
    </row>
    <row r="60" spans="1:5" ht="15.75" x14ac:dyDescent="0.25">
      <c r="A60" s="27" t="s">
        <v>55</v>
      </c>
      <c r="B60" s="105"/>
      <c r="C60" s="66">
        <v>450000</v>
      </c>
      <c r="D60" s="26"/>
      <c r="E60" s="66">
        <v>0</v>
      </c>
    </row>
    <row r="61" spans="1:5" ht="16.5" thickBot="1" x14ac:dyDescent="0.3">
      <c r="A61" s="47" t="s">
        <v>56</v>
      </c>
      <c r="B61" s="105"/>
      <c r="C61" s="19"/>
      <c r="D61" s="26"/>
      <c r="E61" s="19">
        <v>0</v>
      </c>
    </row>
    <row r="62" spans="1:5" ht="16.5" thickBot="1" x14ac:dyDescent="0.3">
      <c r="A62" s="22" t="s">
        <v>57</v>
      </c>
      <c r="B62" s="114"/>
      <c r="C62" s="74">
        <f>SUM(C58:C61)</f>
        <v>8933856</v>
      </c>
      <c r="D62" s="71"/>
      <c r="E62" s="74">
        <f>SUM(E58:E61)</f>
        <v>8000000</v>
      </c>
    </row>
    <row r="63" spans="1:5" ht="16.5" thickBot="1" x14ac:dyDescent="0.3">
      <c r="A63" s="130" t="s">
        <v>58</v>
      </c>
      <c r="B63" s="131"/>
      <c r="C63" s="131"/>
      <c r="D63" s="131"/>
      <c r="E63" s="131"/>
    </row>
    <row r="64" spans="1:5" ht="15.75" x14ac:dyDescent="0.25">
      <c r="A64" s="27" t="s">
        <v>59</v>
      </c>
      <c r="B64" s="105"/>
      <c r="C64" s="65">
        <v>200000</v>
      </c>
      <c r="D64" s="26"/>
      <c r="E64" s="78">
        <v>0</v>
      </c>
    </row>
    <row r="65" spans="1:5" ht="15.75" x14ac:dyDescent="0.25">
      <c r="A65" s="27" t="s">
        <v>60</v>
      </c>
      <c r="B65" s="105"/>
      <c r="C65" s="66">
        <v>400000</v>
      </c>
      <c r="D65" s="26"/>
      <c r="E65" s="81">
        <v>0</v>
      </c>
    </row>
    <row r="66" spans="1:5" ht="16.5" thickBot="1" x14ac:dyDescent="0.3">
      <c r="A66" s="47" t="s">
        <v>61</v>
      </c>
      <c r="B66" s="105"/>
      <c r="C66" s="19">
        <v>500000</v>
      </c>
      <c r="D66" s="26"/>
      <c r="E66" s="67">
        <v>0</v>
      </c>
    </row>
    <row r="67" spans="1:5" ht="16.5" thickBot="1" x14ac:dyDescent="0.3">
      <c r="A67" s="22" t="s">
        <v>62</v>
      </c>
      <c r="B67" s="107"/>
      <c r="C67" s="33">
        <f>SUM(C64:C66)</f>
        <v>1100000</v>
      </c>
      <c r="D67" s="23"/>
      <c r="E67" s="51">
        <f>SUM(E64:E66)</f>
        <v>0</v>
      </c>
    </row>
    <row r="68" spans="1:5" ht="16.5" thickBot="1" x14ac:dyDescent="0.3">
      <c r="A68" s="130" t="s">
        <v>63</v>
      </c>
      <c r="B68" s="131"/>
      <c r="C68" s="131"/>
      <c r="D68" s="131"/>
      <c r="E68" s="131"/>
    </row>
    <row r="69" spans="1:5" ht="15.75" x14ac:dyDescent="0.25">
      <c r="A69" s="27" t="s">
        <v>64</v>
      </c>
      <c r="B69" s="105"/>
      <c r="C69" s="65">
        <v>250000</v>
      </c>
      <c r="D69" s="26"/>
      <c r="E69" s="65">
        <v>800000</v>
      </c>
    </row>
    <row r="70" spans="1:5" ht="15.75" x14ac:dyDescent="0.25">
      <c r="A70" s="27" t="s">
        <v>65</v>
      </c>
      <c r="B70" s="105"/>
      <c r="C70" s="66">
        <v>250000</v>
      </c>
      <c r="D70" s="26"/>
      <c r="E70" s="66">
        <v>1000000</v>
      </c>
    </row>
    <row r="71" spans="1:5" ht="15.75" x14ac:dyDescent="0.25">
      <c r="A71" s="31" t="s">
        <v>66</v>
      </c>
      <c r="B71" s="105"/>
      <c r="C71" s="81">
        <v>725000</v>
      </c>
      <c r="D71" s="26"/>
      <c r="E71" s="23">
        <v>725000</v>
      </c>
    </row>
    <row r="72" spans="1:5" ht="15.75" x14ac:dyDescent="0.25">
      <c r="A72" s="31" t="s">
        <v>67</v>
      </c>
      <c r="B72" s="105"/>
      <c r="C72" s="81">
        <v>0</v>
      </c>
      <c r="D72" s="26"/>
      <c r="E72" s="66">
        <v>100000</v>
      </c>
    </row>
    <row r="73" spans="1:5" ht="16.5" thickBot="1" x14ac:dyDescent="0.3">
      <c r="A73" s="31" t="s">
        <v>68</v>
      </c>
      <c r="B73" s="105"/>
      <c r="C73" s="81">
        <v>0</v>
      </c>
      <c r="D73" s="26"/>
      <c r="E73" s="72">
        <v>50000</v>
      </c>
    </row>
    <row r="74" spans="1:5" ht="16.5" thickBot="1" x14ac:dyDescent="0.3">
      <c r="A74" s="32" t="s">
        <v>69</v>
      </c>
      <c r="B74" s="114"/>
      <c r="C74" s="77">
        <f>SUM(C69:C73)</f>
        <v>1225000</v>
      </c>
      <c r="D74" s="26"/>
      <c r="E74" s="77">
        <f>SUM(E69:E73)</f>
        <v>2675000</v>
      </c>
    </row>
    <row r="75" spans="1:5" ht="16.5" thickBot="1" x14ac:dyDescent="0.3">
      <c r="A75" s="79"/>
      <c r="B75" s="107"/>
      <c r="C75" s="62"/>
      <c r="D75" s="55"/>
      <c r="E75" s="95"/>
    </row>
    <row r="76" spans="1:5" ht="16.5" thickBot="1" x14ac:dyDescent="0.3">
      <c r="A76" s="32" t="s">
        <v>70</v>
      </c>
      <c r="B76" s="114"/>
      <c r="C76" s="82">
        <v>5850000</v>
      </c>
      <c r="D76" s="71"/>
      <c r="E76" s="82">
        <f>+[2]Summary!K72</f>
        <v>0</v>
      </c>
    </row>
    <row r="77" spans="1:5" ht="16.5" thickBot="1" x14ac:dyDescent="0.3">
      <c r="A77" s="34"/>
      <c r="B77" s="107"/>
      <c r="C77" s="35"/>
      <c r="D77" s="26"/>
      <c r="E77" s="1"/>
    </row>
    <row r="78" spans="1:5" ht="16.5" thickBot="1" x14ac:dyDescent="0.3">
      <c r="A78" s="22" t="s">
        <v>71</v>
      </c>
      <c r="B78" s="114"/>
      <c r="C78" s="83">
        <v>1915140.9090909089</v>
      </c>
      <c r="D78" s="71"/>
      <c r="E78" s="82">
        <v>0</v>
      </c>
    </row>
    <row r="79" spans="1:5" ht="16.5" thickBot="1" x14ac:dyDescent="0.3">
      <c r="A79" s="36"/>
      <c r="B79" s="107"/>
      <c r="C79" s="35"/>
      <c r="D79" s="55"/>
      <c r="E79" s="1"/>
    </row>
    <row r="80" spans="1:5" ht="16.5" thickBot="1" x14ac:dyDescent="0.3">
      <c r="A80" s="22" t="s">
        <v>72</v>
      </c>
      <c r="B80" s="114"/>
      <c r="C80" s="77">
        <v>250000</v>
      </c>
      <c r="D80" s="57"/>
      <c r="E80" s="77">
        <v>475000</v>
      </c>
    </row>
    <row r="81" spans="1:5" ht="16.5" thickBot="1" x14ac:dyDescent="0.3">
      <c r="A81" s="75"/>
      <c r="B81" s="112"/>
      <c r="C81" s="76"/>
      <c r="D81" s="26"/>
      <c r="E81" s="1"/>
    </row>
    <row r="82" spans="1:5" ht="16.5" thickBot="1" x14ac:dyDescent="0.3">
      <c r="A82" s="115" t="s">
        <v>73</v>
      </c>
      <c r="B82" s="114"/>
      <c r="C82" s="116">
        <f>+C26+C56+C62+C67+C74+C76+C78+C80</f>
        <v>81993813.909090906</v>
      </c>
      <c r="D82" s="99"/>
      <c r="E82" s="116">
        <f>E26+E80+E56+E62+E67+E74+E76+E78</f>
        <v>15979822</v>
      </c>
    </row>
    <row r="83" spans="1:5" ht="18" x14ac:dyDescent="0.25">
      <c r="A83" s="124" t="s">
        <v>38</v>
      </c>
      <c r="B83" s="125"/>
      <c r="C83" s="125"/>
      <c r="D83" s="125"/>
      <c r="E83" s="125"/>
    </row>
    <row r="84" spans="1:5" ht="18.75" thickBot="1" x14ac:dyDescent="0.3">
      <c r="A84" s="126" t="s">
        <v>39</v>
      </c>
      <c r="B84" s="127"/>
      <c r="C84" s="127"/>
      <c r="D84" s="127"/>
      <c r="E84" s="127"/>
    </row>
    <row r="85" spans="1:5" ht="16.5" thickBot="1" x14ac:dyDescent="0.3">
      <c r="A85" s="122" t="s">
        <v>74</v>
      </c>
      <c r="B85" s="123"/>
      <c r="C85" s="123"/>
      <c r="D85" s="123"/>
      <c r="E85" s="123"/>
    </row>
    <row r="86" spans="1:5" ht="15.75" x14ac:dyDescent="0.25">
      <c r="A86" s="117" t="s">
        <v>75</v>
      </c>
      <c r="B86" s="119"/>
      <c r="C86" s="118">
        <v>1516171.0136363637</v>
      </c>
      <c r="D86" s="54"/>
      <c r="E86" s="23">
        <v>0</v>
      </c>
    </row>
    <row r="87" spans="1:5" ht="15.75" x14ac:dyDescent="0.25">
      <c r="A87" s="50" t="s">
        <v>76</v>
      </c>
      <c r="B87" s="119"/>
      <c r="C87" s="69">
        <v>2425491.7272727275</v>
      </c>
      <c r="D87" s="54"/>
      <c r="E87" s="81">
        <v>0</v>
      </c>
    </row>
    <row r="88" spans="1:5" ht="15.75" x14ac:dyDescent="0.25">
      <c r="A88" s="50" t="s">
        <v>77</v>
      </c>
      <c r="B88" s="119"/>
      <c r="C88" s="69">
        <v>381581.67272727273</v>
      </c>
      <c r="D88" s="54"/>
      <c r="E88" s="81">
        <v>0</v>
      </c>
    </row>
    <row r="89" spans="1:5" ht="15.75" x14ac:dyDescent="0.25">
      <c r="A89" s="37" t="s">
        <v>78</v>
      </c>
      <c r="B89" s="106"/>
      <c r="C89" s="30">
        <v>1620005</v>
      </c>
      <c r="D89" s="38"/>
      <c r="E89" s="81">
        <v>0</v>
      </c>
    </row>
    <row r="90" spans="1:5" ht="15.75" x14ac:dyDescent="0.25">
      <c r="A90" s="39" t="s">
        <v>79</v>
      </c>
      <c r="B90" s="106"/>
      <c r="C90" s="66">
        <v>1567384.8181818184</v>
      </c>
      <c r="D90" s="26"/>
      <c r="E90" s="81">
        <v>0</v>
      </c>
    </row>
    <row r="91" spans="1:5" ht="15.75" x14ac:dyDescent="0.25">
      <c r="A91" s="39" t="s">
        <v>80</v>
      </c>
      <c r="B91" s="106"/>
      <c r="C91" s="81">
        <v>918618.72727272729</v>
      </c>
      <c r="D91" s="26"/>
      <c r="E91" s="81">
        <v>0</v>
      </c>
    </row>
    <row r="92" spans="1:5" ht="15.75" x14ac:dyDescent="0.25">
      <c r="A92" s="39" t="s">
        <v>81</v>
      </c>
      <c r="B92" s="106"/>
      <c r="C92" s="66">
        <v>3230900</v>
      </c>
      <c r="D92" s="26"/>
      <c r="E92" s="81">
        <v>0</v>
      </c>
    </row>
    <row r="93" spans="1:5" ht="16.5" thickBot="1" x14ac:dyDescent="0.3">
      <c r="A93" s="84" t="s">
        <v>82</v>
      </c>
      <c r="B93" s="106"/>
      <c r="C93" s="67">
        <v>1206792.6363636362</v>
      </c>
      <c r="D93" s="26"/>
      <c r="E93" s="67">
        <v>2849741.54</v>
      </c>
    </row>
    <row r="94" spans="1:5" ht="16.5" thickBot="1" x14ac:dyDescent="0.3">
      <c r="A94" s="49" t="s">
        <v>83</v>
      </c>
      <c r="B94" s="107"/>
      <c r="C94" s="86">
        <f>SUM(C86:C93)+1</f>
        <v>12866946.595454546</v>
      </c>
      <c r="D94" s="24"/>
      <c r="E94" s="87">
        <f>SUM(E86:E93)</f>
        <v>2849741.54</v>
      </c>
    </row>
    <row r="95" spans="1:5" ht="16.5" thickBot="1" x14ac:dyDescent="0.3">
      <c r="A95" s="85"/>
      <c r="B95" s="108"/>
      <c r="C95" s="25"/>
      <c r="D95" s="26"/>
      <c r="E95" s="1"/>
    </row>
    <row r="96" spans="1:5" ht="15.75" thickBot="1" x14ac:dyDescent="0.3">
      <c r="A96" s="40" t="s">
        <v>84</v>
      </c>
      <c r="B96" s="120"/>
      <c r="C96" s="86">
        <v>188093</v>
      </c>
      <c r="D96" s="88"/>
      <c r="E96" s="87">
        <v>801403.49181818217</v>
      </c>
    </row>
    <row r="97" spans="1:5" ht="16.5" thickBot="1" x14ac:dyDescent="0.3">
      <c r="A97" s="37"/>
      <c r="B97" s="108"/>
      <c r="C97" s="41"/>
      <c r="D97" s="6"/>
      <c r="E97" s="1"/>
    </row>
    <row r="98" spans="1:5" ht="15.75" thickBot="1" x14ac:dyDescent="0.3">
      <c r="A98" s="40" t="s">
        <v>85</v>
      </c>
      <c r="B98" s="121"/>
      <c r="C98" s="13">
        <v>12000000</v>
      </c>
      <c r="D98" s="57"/>
      <c r="E98" s="13">
        <v>12000000</v>
      </c>
    </row>
    <row r="99" spans="1:5" ht="15.75" thickBot="1" x14ac:dyDescent="0.3">
      <c r="A99" s="17"/>
      <c r="B99" s="104"/>
      <c r="C99" s="42"/>
      <c r="D99" s="89"/>
      <c r="E99" s="1"/>
    </row>
    <row r="100" spans="1:5" ht="15.75" thickBot="1" x14ac:dyDescent="0.3">
      <c r="A100" s="40" t="s">
        <v>86</v>
      </c>
      <c r="B100" s="121"/>
      <c r="C100" s="13">
        <v>35000000</v>
      </c>
      <c r="D100" s="57"/>
      <c r="E100" s="13">
        <v>35000000</v>
      </c>
    </row>
    <row r="101" spans="1:5" ht="15.75" thickBot="1" x14ac:dyDescent="0.3">
      <c r="A101" s="44"/>
      <c r="B101" s="104"/>
      <c r="C101" s="43"/>
      <c r="D101" s="89"/>
      <c r="E101" s="1"/>
    </row>
    <row r="102" spans="1:5" ht="16.5" thickBot="1" x14ac:dyDescent="0.3">
      <c r="A102" s="16" t="s">
        <v>87</v>
      </c>
      <c r="B102" s="111"/>
      <c r="C102" s="18">
        <f>C82+C94+C96+C98+C100</f>
        <v>142048853.50454545</v>
      </c>
      <c r="D102" s="57"/>
      <c r="E102" s="18">
        <f>E82+E94+E96+E98+E100</f>
        <v>66630967.031818181</v>
      </c>
    </row>
    <row r="103" spans="1:5" ht="16.5" thickBot="1" x14ac:dyDescent="0.3">
      <c r="A103" s="45"/>
      <c r="B103" s="90"/>
      <c r="C103" s="21"/>
      <c r="D103" s="90"/>
      <c r="E103" s="96"/>
    </row>
    <row r="104" spans="1:5" ht="16.5" thickBot="1" x14ac:dyDescent="0.3">
      <c r="A104" s="46" t="s">
        <v>88</v>
      </c>
      <c r="B104" s="111"/>
      <c r="C104" s="18">
        <v>0</v>
      </c>
      <c r="D104" s="57"/>
      <c r="E104" s="63">
        <v>0</v>
      </c>
    </row>
  </sheetData>
  <mergeCells count="14">
    <mergeCell ref="A13:D13"/>
    <mergeCell ref="A5:E5"/>
    <mergeCell ref="A14:E14"/>
    <mergeCell ref="A43:E43"/>
    <mergeCell ref="A44:E44"/>
    <mergeCell ref="A85:E85"/>
    <mergeCell ref="A83:E83"/>
    <mergeCell ref="A84:E84"/>
    <mergeCell ref="A15:E15"/>
    <mergeCell ref="A16:E16"/>
    <mergeCell ref="A27:E27"/>
    <mergeCell ref="A57:E57"/>
    <mergeCell ref="A63:E63"/>
    <mergeCell ref="A68:E68"/>
  </mergeCells>
  <pageMargins left="0.7" right="0.7" top="0.75" bottom="0.75" header="0.3" footer="0.3"/>
  <pageSetup scale="90" fitToHeight="0" orientation="portrait" verticalDpi="0" r:id="rId1"/>
  <rowBreaks count="2" manualBreakCount="2">
    <brk id="43" max="16383" man="1"/>
    <brk id="83" max="16383" man="1"/>
  </rowBreaks>
  <customProperties>
    <customPr name="DrillPoint.FROID" r:id="rId2"/>
    <customPr name="DrillPoint.Mode" r:id="rId3"/>
    <customPr name="DrillPoint.Subsheet"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TCHD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Melanie</dc:creator>
  <cp:lastModifiedBy>Miller, Melanie</cp:lastModifiedBy>
  <cp:lastPrinted>2019-09-19T17:01:25Z</cp:lastPrinted>
  <dcterms:created xsi:type="dcterms:W3CDTF">2019-09-19T16:38:50Z</dcterms:created>
  <dcterms:modified xsi:type="dcterms:W3CDTF">2019-09-24T21:45:37Z</dcterms:modified>
</cp:coreProperties>
</file>